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11"/>
  <workbookPr/>
  <mc:AlternateContent xmlns:mc="http://schemas.openxmlformats.org/markup-compatibility/2006">
    <mc:Choice Requires="x15">
      <x15ac:absPath xmlns:x15ac="http://schemas.microsoft.com/office/spreadsheetml/2010/11/ac" url="E:\TeamWork Dropbox\Alexander Bukhman\Work\Sales and Marketing Literature\"/>
    </mc:Choice>
  </mc:AlternateContent>
  <xr:revisionPtr revIDLastSave="0" documentId="8_{849638BA-0EF7-4B33-8A56-A255A8AD096A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Config" sheetId="1" r:id="rId1"/>
    <sheet name="Energy Calc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C2" i="1"/>
  <c r="H2" i="1"/>
  <c r="A2" i="1"/>
  <c r="E2" i="1"/>
  <c r="F2" i="1"/>
  <c r="E10" i="1" l="1"/>
  <c r="C9" i="2" s="1"/>
  <c r="G2" i="1"/>
  <c r="I2" i="1" s="1"/>
  <c r="I5" i="1" l="1"/>
  <c r="C15" i="2" s="1"/>
  <c r="C14" i="2"/>
  <c r="F10" i="1"/>
  <c r="C11" i="2" s="1"/>
  <c r="G10" i="1"/>
  <c r="C10" i="1"/>
  <c r="G5" i="1"/>
  <c r="C12" i="1" l="1"/>
  <c r="C11" i="1"/>
  <c r="C18" i="1"/>
  <c r="C9" i="1"/>
  <c r="C13" i="1"/>
  <c r="C20" i="1"/>
  <c r="C16" i="1"/>
  <c r="C15" i="1"/>
  <c r="C14" i="1"/>
  <c r="C17" i="1"/>
  <c r="C19" i="1"/>
  <c r="C10" i="2"/>
  <c r="B14" i="1"/>
  <c r="B15" i="1"/>
  <c r="B16" i="1"/>
  <c r="B17" i="1"/>
  <c r="B10" i="1"/>
  <c r="D10" i="1" s="1"/>
  <c r="B18" i="1"/>
  <c r="B12" i="1"/>
  <c r="B20" i="1"/>
  <c r="B13" i="1"/>
  <c r="D13" i="1" s="1"/>
  <c r="B9" i="1"/>
  <c r="D9" i="1" s="1"/>
  <c r="B11" i="1"/>
  <c r="B19" i="1"/>
  <c r="D19" i="1" s="1"/>
  <c r="H10" i="1"/>
  <c r="C12" i="2" s="1"/>
  <c r="J2" i="1"/>
  <c r="C16" i="2" s="1"/>
  <c r="J5" i="1"/>
  <c r="C17" i="2" s="1"/>
  <c r="D18" i="1" l="1"/>
  <c r="D11" i="1"/>
  <c r="D15" i="1"/>
  <c r="D17" i="1"/>
  <c r="D16" i="1"/>
  <c r="D14" i="1"/>
  <c r="D20" i="1"/>
  <c r="D12" i="1"/>
</calcChain>
</file>

<file path=xl/sharedStrings.xml><?xml version="1.0" encoding="utf-8"?>
<sst xmlns="http://schemas.openxmlformats.org/spreadsheetml/2006/main" count="43" uniqueCount="41">
  <si>
    <t>Kwh rate (c/kwh)</t>
  </si>
  <si>
    <t>Mixer hp</t>
  </si>
  <si>
    <t>hours</t>
  </si>
  <si>
    <t>No of mixers</t>
  </si>
  <si>
    <t>No of tanks</t>
  </si>
  <si>
    <t>savings per tank per day</t>
  </si>
  <si>
    <t>Average No of days Tank is mixed per month</t>
  </si>
  <si>
    <t>savings per tank per month</t>
  </si>
  <si>
    <t>savings per tank per yearly</t>
  </si>
  <si>
    <t>hp to kwh</t>
  </si>
  <si>
    <t>usage coefficient</t>
  </si>
  <si>
    <t>Duration</t>
  </si>
  <si>
    <t>Savings per site daily</t>
  </si>
  <si>
    <t>Savings per site monthly</t>
  </si>
  <si>
    <t>Savings per site yearly</t>
  </si>
  <si>
    <t>Month</t>
  </si>
  <si>
    <t>Costs</t>
  </si>
  <si>
    <t>Savings</t>
  </si>
  <si>
    <t>Projected Costs</t>
  </si>
  <si>
    <t>Tank montly</t>
  </si>
  <si>
    <t>Tank yearly</t>
  </si>
  <si>
    <t>Site montly</t>
  </si>
  <si>
    <t>Site yearly</t>
  </si>
  <si>
    <t>Mixing Cost Reductions (Savings) Using the MTG - Multifunction Tank Gauge</t>
  </si>
  <si>
    <t>Enter</t>
  </si>
  <si>
    <t>Electricity rate Cents/KWA</t>
  </si>
  <si>
    <t>Mixer Horse Power (HP)</t>
  </si>
  <si>
    <t>No of Mixers per Tank</t>
  </si>
  <si>
    <t xml:space="preserve">No of Tanks at Site </t>
  </si>
  <si>
    <t>Mixing Duration Per day (hr)</t>
  </si>
  <si>
    <t>Cost</t>
  </si>
  <si>
    <t>Monthly Cost per Tank</t>
  </si>
  <si>
    <t>Monthly Cost per Site</t>
  </si>
  <si>
    <t>Yearly Cost per Tank</t>
  </si>
  <si>
    <t>Yearly Cost for Site</t>
  </si>
  <si>
    <t>MTG Savings</t>
  </si>
  <si>
    <t>Monthly Savings per Tank</t>
  </si>
  <si>
    <t>Monthly Savings for Site</t>
  </si>
  <si>
    <t>Yearly Savings per Tank</t>
  </si>
  <si>
    <t>Yearly Savings for Site</t>
  </si>
  <si>
    <r>
      <rPr>
        <i/>
        <sz val="11"/>
        <color theme="1"/>
        <rFont val="Calibri"/>
        <family val="2"/>
        <scheme val="minor"/>
      </rPr>
      <t xml:space="preserve">Copyright 2023 </t>
    </r>
    <r>
      <rPr>
        <i/>
        <sz val="11"/>
        <color theme="1"/>
        <rFont val="Calibri"/>
        <family val="2"/>
      </rPr>
      <t>© Gauging Systems Inc / Innovative Measurement Methods Inc.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</si>
</sst>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>
    <font>
      <sz val="11"/>
      <color theme="1"/>
      <name val="Calibri"/>
      <family val="2"/>
      <scheme val="minor"/>
    </font>
    <font>
      <b/>
      <sz val="8"/>
      <color rgb="FF202124"/>
      <name val="Roboto"/>
    </font>
    <font>
      <b/>
      <sz val="12"/>
      <color theme="1"/>
      <name val="Microsoft JhengHei"/>
      <family val="2"/>
    </font>
    <font>
      <b/>
      <sz val="18"/>
      <color theme="1"/>
      <name val="Microsoft JhengHei"/>
      <family val="2"/>
    </font>
    <font>
      <b/>
      <sz val="18"/>
      <color theme="0"/>
      <name val="Microsoft JhengHei"/>
      <family val="2"/>
    </font>
    <font>
      <b/>
      <sz val="24"/>
      <color theme="1"/>
      <name val="Microsoft JhengHei"/>
      <family val="2"/>
    </font>
    <font>
      <b/>
      <sz val="18"/>
      <color rgb="FFFF0000"/>
      <name val="Microsoft JhengHei"/>
      <family val="2"/>
    </font>
    <font>
      <b/>
      <sz val="24"/>
      <color theme="0"/>
      <name val="Microsoft JhengHei"/>
      <family val="2"/>
    </font>
    <font>
      <b/>
      <sz val="12"/>
      <color theme="0"/>
      <name val="Microsoft JhengHei"/>
      <family val="2"/>
    </font>
    <font>
      <b/>
      <sz val="20"/>
      <color theme="1"/>
      <name val="Microsoft JhengHei"/>
      <family val="2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70C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2" fillId="0" borderId="9" xfId="0" applyFont="1" applyBorder="1" applyAlignment="1">
      <alignment horizontal="left" vertical="center" wrapText="1"/>
    </xf>
    <xf numFmtId="164" fontId="6" fillId="0" borderId="11" xfId="0" applyNumberFormat="1" applyFont="1" applyBorder="1" applyAlignment="1">
      <alignment vertical="center" wrapText="1"/>
    </xf>
    <xf numFmtId="164" fontId="4" fillId="4" borderId="11" xfId="0" applyNumberFormat="1" applyFont="1" applyFill="1" applyBorder="1" applyAlignment="1">
      <alignment vertical="center" wrapText="1"/>
    </xf>
    <xf numFmtId="164" fontId="4" fillId="4" borderId="13" xfId="0" applyNumberFormat="1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0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textRotation="45" wrapText="1"/>
    </xf>
    <xf numFmtId="0" fontId="5" fillId="2" borderId="5" xfId="0" applyFont="1" applyFill="1" applyBorder="1" applyAlignment="1">
      <alignment horizontal="center" vertical="center" textRotation="45" wrapText="1"/>
    </xf>
    <xf numFmtId="0" fontId="5" fillId="2" borderId="6" xfId="0" applyFont="1" applyFill="1" applyBorder="1" applyAlignment="1">
      <alignment horizontal="center" vertical="center" textRotation="45" wrapText="1"/>
    </xf>
    <xf numFmtId="0" fontId="0" fillId="3" borderId="0" xfId="0" applyFill="1" applyAlignment="1">
      <alignment horizontal="center"/>
    </xf>
    <xf numFmtId="0" fontId="0" fillId="3" borderId="20" xfId="0" applyFill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E9EC2"/>
      <color rgb="FF4B8D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Config!$A$8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  <a:sp3d/>
          </c:spPr>
          <c:invertIfNegative val="0"/>
          <c:val>
            <c:numRef>
              <c:f>Config!$A$9:$A$20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65-498C-A670-AF4EA26A6D83}"/>
            </c:ext>
          </c:extLst>
        </c:ser>
        <c:ser>
          <c:idx val="1"/>
          <c:order val="1"/>
          <c:tx>
            <c:strRef>
              <c:f>Config!$B$8</c:f>
              <c:strCache>
                <c:ptCount val="1"/>
                <c:pt idx="0">
                  <c:v>Costs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  <a:sp3d>
              <a:contourClr>
                <a:srgbClr val="FF0000"/>
              </a:contourClr>
            </a:sp3d>
          </c:spPr>
          <c:invertIfNegative val="0"/>
          <c:val>
            <c:numRef>
              <c:f>Config!$B$9:$B$20</c:f>
              <c:numCache>
                <c:formatCode>"$"#,##0.00</c:formatCode>
                <c:ptCount val="12"/>
                <c:pt idx="0">
                  <c:v>637841.84200070403</c:v>
                </c:pt>
                <c:pt idx="1">
                  <c:v>1275683.6840014081</c:v>
                </c:pt>
                <c:pt idx="2">
                  <c:v>1913525.5260021121</c:v>
                </c:pt>
                <c:pt idx="3">
                  <c:v>2551367.3680028161</c:v>
                </c:pt>
                <c:pt idx="4">
                  <c:v>3189209.2100035204</c:v>
                </c:pt>
                <c:pt idx="5">
                  <c:v>3827051.0520042242</c:v>
                </c:pt>
                <c:pt idx="6">
                  <c:v>4464892.8940049279</c:v>
                </c:pt>
                <c:pt idx="7">
                  <c:v>5102734.7360056322</c:v>
                </c:pt>
                <c:pt idx="8">
                  <c:v>5740576.5780063365</c:v>
                </c:pt>
                <c:pt idx="9">
                  <c:v>6378418.4200070407</c:v>
                </c:pt>
                <c:pt idx="10">
                  <c:v>7016260.2620077441</c:v>
                </c:pt>
                <c:pt idx="11">
                  <c:v>7654102.1040084483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65-498C-A670-AF4EA26A6D83}"/>
            </c:ext>
          </c:extLst>
        </c:ser>
        <c:ser>
          <c:idx val="2"/>
          <c:order val="2"/>
          <c:tx>
            <c:strRef>
              <c:f>Config!$C$8</c:f>
              <c:strCache>
                <c:ptCount val="1"/>
                <c:pt idx="0">
                  <c:v>Savings</c:v>
                </c:pt>
              </c:strCache>
            </c:strRef>
          </c:tx>
          <c:spPr>
            <a:solidFill>
              <a:srgbClr val="4B8DD5"/>
            </a:solidFill>
            <a:ln>
              <a:noFill/>
            </a:ln>
            <a:effectLst/>
            <a:sp3d/>
          </c:spPr>
          <c:invertIfNegative val="0"/>
          <c:val>
            <c:numRef>
              <c:f>Config!$C$9:$C$20</c:f>
              <c:numCache>
                <c:formatCode>"$"#,##0.00</c:formatCode>
                <c:ptCount val="12"/>
                <c:pt idx="0">
                  <c:v>478381.38150052802</c:v>
                </c:pt>
                <c:pt idx="1">
                  <c:v>956762.76300105604</c:v>
                </c:pt>
                <c:pt idx="2">
                  <c:v>1435144.1445015841</c:v>
                </c:pt>
                <c:pt idx="3">
                  <c:v>1913525.5260021121</c:v>
                </c:pt>
                <c:pt idx="4">
                  <c:v>2391906.90750264</c:v>
                </c:pt>
                <c:pt idx="5">
                  <c:v>2870288.2890031682</c:v>
                </c:pt>
                <c:pt idx="6">
                  <c:v>3348669.670503696</c:v>
                </c:pt>
                <c:pt idx="7">
                  <c:v>3827051.0520042242</c:v>
                </c:pt>
                <c:pt idx="8">
                  <c:v>4305432.4335047519</c:v>
                </c:pt>
                <c:pt idx="9">
                  <c:v>4783813.8150052801</c:v>
                </c:pt>
                <c:pt idx="10">
                  <c:v>5262195.1965058083</c:v>
                </c:pt>
                <c:pt idx="11">
                  <c:v>5740576.5780063365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65-498C-A670-AF4EA26A6D83}"/>
            </c:ext>
          </c:extLst>
        </c:ser>
        <c:ser>
          <c:idx val="3"/>
          <c:order val="3"/>
          <c:tx>
            <c:strRef>
              <c:f>Config!$D$8</c:f>
              <c:strCache>
                <c:ptCount val="1"/>
                <c:pt idx="0">
                  <c:v>Projected Costs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val>
            <c:numRef>
              <c:f>Config!$D$9:$D$20</c:f>
              <c:numCache>
                <c:formatCode>"$"#,##0.00</c:formatCode>
                <c:ptCount val="12"/>
                <c:pt idx="0">
                  <c:v>159460.46050017601</c:v>
                </c:pt>
                <c:pt idx="1">
                  <c:v>318920.92100035201</c:v>
                </c:pt>
                <c:pt idx="2">
                  <c:v>478381.38150052796</c:v>
                </c:pt>
                <c:pt idx="3">
                  <c:v>637841.84200070403</c:v>
                </c:pt>
                <c:pt idx="4">
                  <c:v>797302.30250088032</c:v>
                </c:pt>
                <c:pt idx="5">
                  <c:v>956762.76300105592</c:v>
                </c:pt>
                <c:pt idx="6">
                  <c:v>1116223.223501232</c:v>
                </c:pt>
                <c:pt idx="7">
                  <c:v>1275683.6840014081</c:v>
                </c:pt>
                <c:pt idx="8">
                  <c:v>1435144.1445015846</c:v>
                </c:pt>
                <c:pt idx="9">
                  <c:v>1594604.6050017606</c:v>
                </c:pt>
                <c:pt idx="10">
                  <c:v>1754065.0655019358</c:v>
                </c:pt>
                <c:pt idx="11">
                  <c:v>1913525.5260021118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65-498C-A670-AF4EA26A6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5566799"/>
        <c:axId val="625579279"/>
        <c:axId val="0"/>
      </c:bar3DChart>
      <c:catAx>
        <c:axId val="625566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579279"/>
        <c:crosses val="autoZero"/>
        <c:auto val="1"/>
        <c:lblAlgn val="ctr"/>
        <c:lblOffset val="100"/>
        <c:noMultiLvlLbl val="0"/>
      </c:catAx>
      <c:valAx>
        <c:axId val="625579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566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</xdr:colOff>
      <xdr:row>1</xdr:row>
      <xdr:rowOff>0</xdr:rowOff>
    </xdr:from>
    <xdr:to>
      <xdr:col>12</xdr:col>
      <xdr:colOff>541020</xdr:colOff>
      <xdr:row>16</xdr:row>
      <xdr:rowOff>358140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60C18A4-3F51-4A15-815B-D05CFF525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opLeftCell="A10" workbookViewId="0">
      <selection activeCell="L2" sqref="L2"/>
    </sheetView>
  </sheetViews>
  <sheetFormatPr defaultColWidth="8.85546875" defaultRowHeight="14.45"/>
  <cols>
    <col min="1" max="1" width="14.85546875" style="1" bestFit="1" customWidth="1"/>
    <col min="2" max="2" width="16.5703125" style="1" bestFit="1" customWidth="1"/>
    <col min="3" max="3" width="13.5703125" style="1" customWidth="1"/>
    <col min="4" max="4" width="21.7109375" style="1" customWidth="1"/>
    <col min="5" max="5" width="11.42578125" style="1" bestFit="1" customWidth="1"/>
    <col min="6" max="6" width="11.42578125" style="1" customWidth="1"/>
    <col min="7" max="7" width="21.7109375" style="1" bestFit="1" customWidth="1"/>
    <col min="8" max="8" width="21.7109375" style="1" customWidth="1"/>
    <col min="9" max="9" width="24.140625" style="1" bestFit="1" customWidth="1"/>
    <col min="10" max="10" width="23.140625" style="1" bestFit="1" customWidth="1"/>
    <col min="11" max="11" width="8.85546875" style="1"/>
    <col min="12" max="12" width="15" style="1" bestFit="1" customWidth="1"/>
    <col min="13" max="16384" width="8.85546875" style="1"/>
  </cols>
  <sheetData>
    <row r="1" spans="1:12" s="5" customFormat="1" ht="28.9">
      <c r="A1" s="5" t="s">
        <v>0</v>
      </c>
      <c r="B1" s="5" t="s">
        <v>1</v>
      </c>
      <c r="C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</row>
    <row r="2" spans="1:12">
      <c r="A2" s="1">
        <f>'Energy Calc'!C2</f>
        <v>11</v>
      </c>
      <c r="B2" s="1">
        <v>100</v>
      </c>
      <c r="C2" s="1">
        <f>IF('Energy Calc'!C7-6&lt;0,0,'Energy Calc'!C7-6)</f>
        <v>18</v>
      </c>
      <c r="E2" s="1">
        <f>'Energy Calc'!C4</f>
        <v>3</v>
      </c>
      <c r="F2" s="1">
        <f>'Energy Calc'!C5</f>
        <v>60</v>
      </c>
      <c r="G2" s="1">
        <f>A2*B2*C2*$K$2*E2*$L$2/100</f>
        <v>398.65115125044002</v>
      </c>
      <c r="H2" s="1">
        <f>'Energy Calc'!C6</f>
        <v>20</v>
      </c>
      <c r="I2" s="1">
        <f>G2*H2</f>
        <v>7973.0230250088007</v>
      </c>
      <c r="J2" s="1">
        <f>I2*12</f>
        <v>95676.276300105616</v>
      </c>
      <c r="K2" s="2">
        <v>0.74569987140000005</v>
      </c>
      <c r="L2" s="1">
        <v>0.9</v>
      </c>
    </row>
    <row r="4" spans="1:12">
      <c r="C4" s="1" t="s">
        <v>11</v>
      </c>
      <c r="G4" s="1" t="s">
        <v>12</v>
      </c>
      <c r="I4" s="1" t="s">
        <v>13</v>
      </c>
      <c r="J4" s="1" t="s">
        <v>14</v>
      </c>
    </row>
    <row r="5" spans="1:12">
      <c r="C5" s="1">
        <f>'Energy Calc'!C7</f>
        <v>24</v>
      </c>
      <c r="G5" s="1">
        <f>G2*F2</f>
        <v>23919.0690750264</v>
      </c>
      <c r="I5" s="1">
        <f>I2*F2</f>
        <v>478381.38150052802</v>
      </c>
      <c r="J5" s="1">
        <f>I5*12</f>
        <v>5740576.5780063365</v>
      </c>
    </row>
    <row r="8" spans="1:12">
      <c r="A8" s="1" t="s">
        <v>15</v>
      </c>
      <c r="B8" s="1" t="s">
        <v>16</v>
      </c>
      <c r="C8" s="1" t="s">
        <v>17</v>
      </c>
      <c r="D8" s="1" t="s">
        <v>18</v>
      </c>
      <c r="E8" s="1" t="s">
        <v>16</v>
      </c>
    </row>
    <row r="9" spans="1:12">
      <c r="A9" s="1">
        <v>1</v>
      </c>
      <c r="B9" s="6">
        <f t="shared" ref="B9:B20" si="0">$G$10*A9</f>
        <v>637841.84200070403</v>
      </c>
      <c r="C9" s="6">
        <f t="shared" ref="C9:C20" si="1">$I$5*A9</f>
        <v>478381.38150052802</v>
      </c>
      <c r="D9" s="6">
        <f t="shared" ref="D9:D20" si="2">B9-C9</f>
        <v>159460.46050017601</v>
      </c>
      <c r="E9" s="1" t="s">
        <v>19</v>
      </c>
      <c r="F9" s="1" t="s">
        <v>20</v>
      </c>
      <c r="G9" s="1" t="s">
        <v>21</v>
      </c>
      <c r="H9" s="1" t="s">
        <v>22</v>
      </c>
    </row>
    <row r="10" spans="1:12">
      <c r="A10" s="1">
        <v>2</v>
      </c>
      <c r="B10" s="6">
        <f t="shared" si="0"/>
        <v>1275683.6840014081</v>
      </c>
      <c r="C10" s="6">
        <f t="shared" si="1"/>
        <v>956762.76300105604</v>
      </c>
      <c r="D10" s="6">
        <f t="shared" si="2"/>
        <v>318920.92100035201</v>
      </c>
      <c r="E10" s="1">
        <f>A2*B2*C5*$K$2*E2*$L$2/100*H2</f>
        <v>10630.6973666784</v>
      </c>
      <c r="F10" s="1">
        <f>E10*12</f>
        <v>127568.3684001408</v>
      </c>
      <c r="G10" s="1">
        <f>E10*$F$2</f>
        <v>637841.84200070403</v>
      </c>
      <c r="H10" s="1">
        <f>F10*$F$2</f>
        <v>7654102.1040084474</v>
      </c>
    </row>
    <row r="11" spans="1:12">
      <c r="A11" s="1">
        <v>3</v>
      </c>
      <c r="B11" s="6">
        <f t="shared" si="0"/>
        <v>1913525.5260021121</v>
      </c>
      <c r="C11" s="6">
        <f t="shared" si="1"/>
        <v>1435144.1445015841</v>
      </c>
      <c r="D11" s="6">
        <f t="shared" si="2"/>
        <v>478381.38150052796</v>
      </c>
    </row>
    <row r="12" spans="1:12">
      <c r="A12" s="1">
        <v>4</v>
      </c>
      <c r="B12" s="6">
        <f t="shared" si="0"/>
        <v>2551367.3680028161</v>
      </c>
      <c r="C12" s="6">
        <f t="shared" si="1"/>
        <v>1913525.5260021121</v>
      </c>
      <c r="D12" s="6">
        <f t="shared" si="2"/>
        <v>637841.84200070403</v>
      </c>
    </row>
    <row r="13" spans="1:12">
      <c r="A13" s="1">
        <v>5</v>
      </c>
      <c r="B13" s="6">
        <f t="shared" si="0"/>
        <v>3189209.2100035204</v>
      </c>
      <c r="C13" s="6">
        <f t="shared" si="1"/>
        <v>2391906.90750264</v>
      </c>
      <c r="D13" s="6">
        <f t="shared" si="2"/>
        <v>797302.30250088032</v>
      </c>
    </row>
    <row r="14" spans="1:12">
      <c r="A14" s="1">
        <v>6</v>
      </c>
      <c r="B14" s="6">
        <f t="shared" si="0"/>
        <v>3827051.0520042242</v>
      </c>
      <c r="C14" s="6">
        <f t="shared" si="1"/>
        <v>2870288.2890031682</v>
      </c>
      <c r="D14" s="6">
        <f t="shared" si="2"/>
        <v>956762.76300105592</v>
      </c>
    </row>
    <row r="15" spans="1:12">
      <c r="A15" s="1">
        <v>7</v>
      </c>
      <c r="B15" s="6">
        <f t="shared" si="0"/>
        <v>4464892.8940049279</v>
      </c>
      <c r="C15" s="6">
        <f t="shared" si="1"/>
        <v>3348669.670503696</v>
      </c>
      <c r="D15" s="6">
        <f t="shared" si="2"/>
        <v>1116223.223501232</v>
      </c>
    </row>
    <row r="16" spans="1:12">
      <c r="A16" s="1">
        <v>8</v>
      </c>
      <c r="B16" s="6">
        <f t="shared" si="0"/>
        <v>5102734.7360056322</v>
      </c>
      <c r="C16" s="6">
        <f t="shared" si="1"/>
        <v>3827051.0520042242</v>
      </c>
      <c r="D16" s="6">
        <f t="shared" si="2"/>
        <v>1275683.6840014081</v>
      </c>
    </row>
    <row r="17" spans="1:4">
      <c r="A17" s="1">
        <v>9</v>
      </c>
      <c r="B17" s="6">
        <f t="shared" si="0"/>
        <v>5740576.5780063365</v>
      </c>
      <c r="C17" s="6">
        <f t="shared" si="1"/>
        <v>4305432.4335047519</v>
      </c>
      <c r="D17" s="6">
        <f t="shared" si="2"/>
        <v>1435144.1445015846</v>
      </c>
    </row>
    <row r="18" spans="1:4">
      <c r="A18" s="1">
        <v>10</v>
      </c>
      <c r="B18" s="6">
        <f t="shared" si="0"/>
        <v>6378418.4200070407</v>
      </c>
      <c r="C18" s="6">
        <f t="shared" si="1"/>
        <v>4783813.8150052801</v>
      </c>
      <c r="D18" s="6">
        <f t="shared" si="2"/>
        <v>1594604.6050017606</v>
      </c>
    </row>
    <row r="19" spans="1:4">
      <c r="A19" s="1">
        <v>11</v>
      </c>
      <c r="B19" s="6">
        <f t="shared" si="0"/>
        <v>7016260.2620077441</v>
      </c>
      <c r="C19" s="6">
        <f t="shared" si="1"/>
        <v>5262195.1965058083</v>
      </c>
      <c r="D19" s="6">
        <f t="shared" si="2"/>
        <v>1754065.0655019358</v>
      </c>
    </row>
    <row r="20" spans="1:4">
      <c r="A20" s="1">
        <v>12</v>
      </c>
      <c r="B20" s="6">
        <f t="shared" si="0"/>
        <v>7654102.1040084483</v>
      </c>
      <c r="C20" s="6">
        <f t="shared" si="1"/>
        <v>5740576.5780063365</v>
      </c>
      <c r="D20" s="6">
        <f t="shared" si="2"/>
        <v>1913525.5260021118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218F7-D9CF-48AD-B7F7-4B77DB313854}">
  <dimension ref="A1:M18"/>
  <sheetViews>
    <sheetView showGridLines="0" tabSelected="1" zoomScale="85" zoomScaleNormal="85" workbookViewId="0">
      <selection activeCell="C9" sqref="C9"/>
    </sheetView>
  </sheetViews>
  <sheetFormatPr defaultRowHeight="14.45"/>
  <cols>
    <col min="1" max="1" width="19.7109375" customWidth="1"/>
    <col min="2" max="2" width="29.7109375" style="3" bestFit="1" customWidth="1"/>
    <col min="3" max="3" width="28.28515625" customWidth="1"/>
  </cols>
  <sheetData>
    <row r="1" spans="1:13" ht="23.45" customHeight="1" thickBot="1">
      <c r="A1" s="32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</row>
    <row r="2" spans="1:13" ht="40.15" customHeight="1">
      <c r="A2" s="27" t="s">
        <v>24</v>
      </c>
      <c r="B2" s="13" t="s">
        <v>25</v>
      </c>
      <c r="C2" s="11">
        <v>11</v>
      </c>
      <c r="D2" s="30"/>
      <c r="M2" s="19"/>
    </row>
    <row r="3" spans="1:13" ht="23.45">
      <c r="A3" s="28"/>
      <c r="B3" s="14" t="s">
        <v>26</v>
      </c>
      <c r="C3" s="12">
        <v>100</v>
      </c>
      <c r="D3" s="30"/>
      <c r="M3" s="19"/>
    </row>
    <row r="4" spans="1:13" ht="23.45">
      <c r="A4" s="28"/>
      <c r="B4" s="14" t="s">
        <v>27</v>
      </c>
      <c r="C4" s="12">
        <v>3</v>
      </c>
      <c r="D4" s="30"/>
      <c r="M4" s="19"/>
    </row>
    <row r="5" spans="1:13" ht="23.45">
      <c r="A5" s="28"/>
      <c r="B5" s="14" t="s">
        <v>28</v>
      </c>
      <c r="C5" s="12">
        <v>60</v>
      </c>
      <c r="D5" s="30"/>
      <c r="M5" s="19"/>
    </row>
    <row r="6" spans="1:13" ht="31.15">
      <c r="A6" s="28"/>
      <c r="B6" s="14" t="s">
        <v>6</v>
      </c>
      <c r="C6" s="12">
        <v>20</v>
      </c>
      <c r="D6" s="30"/>
      <c r="M6" s="19"/>
    </row>
    <row r="7" spans="1:13" ht="39" customHeight="1">
      <c r="A7" s="29"/>
      <c r="B7" s="14" t="s">
        <v>29</v>
      </c>
      <c r="C7" s="12">
        <v>24</v>
      </c>
      <c r="D7" s="30"/>
      <c r="M7" s="19"/>
    </row>
    <row r="8" spans="1:13" ht="4.1500000000000004" customHeight="1">
      <c r="A8" s="17"/>
      <c r="B8" s="25"/>
      <c r="C8" s="26"/>
      <c r="D8" s="30"/>
      <c r="M8" s="19"/>
    </row>
    <row r="9" spans="1:13" ht="24.6" customHeight="1">
      <c r="A9" s="35" t="s">
        <v>30</v>
      </c>
      <c r="B9" s="4" t="s">
        <v>31</v>
      </c>
      <c r="C9" s="8">
        <f>Config!E10</f>
        <v>10630.6973666784</v>
      </c>
      <c r="D9" s="30"/>
      <c r="M9" s="19"/>
    </row>
    <row r="10" spans="1:13" ht="24.6" customHeight="1">
      <c r="A10" s="36"/>
      <c r="B10" s="4" t="s">
        <v>32</v>
      </c>
      <c r="C10" s="8">
        <f>Config!G10</f>
        <v>637841.84200070403</v>
      </c>
      <c r="D10" s="30"/>
      <c r="M10" s="19"/>
    </row>
    <row r="11" spans="1:13" ht="27.6" customHeight="1">
      <c r="A11" s="36"/>
      <c r="B11" s="4" t="s">
        <v>33</v>
      </c>
      <c r="C11" s="8">
        <f>Config!F10</f>
        <v>127568.3684001408</v>
      </c>
      <c r="D11" s="30"/>
      <c r="M11" s="19"/>
    </row>
    <row r="12" spans="1:13" ht="27.6" customHeight="1" thickBot="1">
      <c r="A12" s="37"/>
      <c r="B12" s="7" t="s">
        <v>34</v>
      </c>
      <c r="C12" s="8">
        <f>Config!H10</f>
        <v>7654102.1040084474</v>
      </c>
      <c r="D12" s="30"/>
      <c r="M12" s="19"/>
    </row>
    <row r="13" spans="1:13" ht="4.1500000000000004" customHeight="1">
      <c r="A13" s="18"/>
      <c r="B13" s="38"/>
      <c r="C13" s="39"/>
      <c r="D13" s="30"/>
      <c r="M13" s="19"/>
    </row>
    <row r="14" spans="1:13" ht="27.6" customHeight="1">
      <c r="A14" s="40" t="s">
        <v>35</v>
      </c>
      <c r="B14" s="15" t="s">
        <v>36</v>
      </c>
      <c r="C14" s="9">
        <f>Config!I2</f>
        <v>7973.0230250088007</v>
      </c>
      <c r="D14" s="30"/>
      <c r="M14" s="19"/>
    </row>
    <row r="15" spans="1:13" ht="23.45" customHeight="1">
      <c r="A15" s="41"/>
      <c r="B15" s="15" t="s">
        <v>37</v>
      </c>
      <c r="C15" s="9">
        <f>Config!I5</f>
        <v>478381.38150052802</v>
      </c>
      <c r="D15" s="30"/>
      <c r="M15" s="19"/>
    </row>
    <row r="16" spans="1:13" ht="23.45" customHeight="1">
      <c r="A16" s="41"/>
      <c r="B16" s="15" t="s">
        <v>38</v>
      </c>
      <c r="C16" s="9">
        <f>Config!J2</f>
        <v>95676.276300105616</v>
      </c>
      <c r="D16" s="30"/>
      <c r="M16" s="19"/>
    </row>
    <row r="17" spans="1:13" ht="28.9" customHeight="1" thickBot="1">
      <c r="A17" s="42"/>
      <c r="B17" s="16" t="s">
        <v>39</v>
      </c>
      <c r="C17" s="10">
        <f>Config!J5</f>
        <v>5740576.5780063365</v>
      </c>
      <c r="D17" s="31"/>
      <c r="E17" s="20"/>
      <c r="F17" s="20"/>
      <c r="G17" s="20"/>
      <c r="H17" s="20"/>
      <c r="I17" s="20"/>
      <c r="J17" s="20"/>
      <c r="K17" s="20"/>
      <c r="L17" s="20"/>
      <c r="M17" s="21"/>
    </row>
    <row r="18" spans="1:13" ht="15" thickBot="1">
      <c r="A18" s="22" t="s">
        <v>40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/>
    </row>
  </sheetData>
  <mergeCells count="8">
    <mergeCell ref="A18:M18"/>
    <mergeCell ref="B8:C8"/>
    <mergeCell ref="A2:A7"/>
    <mergeCell ref="D2:D17"/>
    <mergeCell ref="A1:M1"/>
    <mergeCell ref="A9:A12"/>
    <mergeCell ref="B13:C13"/>
    <mergeCell ref="A14:A1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Bukhman</dc:creator>
  <cp:keywords/>
  <dc:description/>
  <cp:lastModifiedBy/>
  <cp:revision/>
  <dcterms:created xsi:type="dcterms:W3CDTF">2015-06-05T18:17:20Z</dcterms:created>
  <dcterms:modified xsi:type="dcterms:W3CDTF">2023-07-13T17:55:28Z</dcterms:modified>
  <cp:category/>
  <cp:contentStatus/>
</cp:coreProperties>
</file>